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2 кв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<sst xmlns="http://schemas.openxmlformats.org/spreadsheetml/2006/main" count="51" uniqueCount="33">
  <si>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 xml:space="preserve">ПОСЕЩАЕМОСТЬ </t>
  </si>
  <si>
    <t>месяц</t>
  </si>
  <si>
    <t>группа</t>
  </si>
  <si>
    <t>Списочный состав</t>
  </si>
  <si>
    <t>Дней работы в месяц</t>
  </si>
  <si>
    <t>Фактически по табелям детодней</t>
  </si>
  <si>
    <t>ИТОГО</t>
  </si>
  <si>
    <t>ЗАБОЛЕВАЕМОСТЬ</t>
  </si>
  <si>
    <t>Посещаемость, %</t>
  </si>
  <si>
    <t>Заболеваемость,%</t>
  </si>
  <si>
    <t>Пропуски по другим причинам</t>
  </si>
  <si>
    <t>За  квартал</t>
  </si>
  <si>
    <t>проверка</t>
  </si>
  <si>
    <t>(общее по ДОО)</t>
  </si>
  <si>
    <t>разновозрастная</t>
  </si>
  <si>
    <t>дошкольный возраст        (дети от 3 лет)</t>
  </si>
  <si>
    <t>ранний возраст (дети до 3 лет)</t>
  </si>
  <si>
    <t>Посещаемость (ст №9 разделить на ст№8 умножить на 100)</t>
  </si>
  <si>
    <t>Сколько детей ходило в месяц (ст. №9 разделить на ст.№7)</t>
  </si>
  <si>
    <t>План по детодням (ст.№6 умножить на ст. №7</t>
  </si>
  <si>
    <t>кол-во детодней, пропущенных по болезни</t>
  </si>
  <si>
    <t>кол-во детодней, пропущенных по другим причинам</t>
  </si>
  <si>
    <t>кол-во детодней (фактически по табелям)</t>
  </si>
  <si>
    <r>
      <t xml:space="preserve">режим работы  групп       </t>
    </r>
    <r>
      <rPr>
        <b/>
        <sz val="11"/>
        <color indexed="8"/>
        <rFont val="Times New Roman"/>
        <family val="1"/>
      </rPr>
      <t xml:space="preserve"> </t>
    </r>
    <r>
      <rPr>
        <b/>
        <sz val="11"/>
        <color indexed="62"/>
        <rFont val="Times New Roman"/>
        <family val="1"/>
      </rPr>
      <t xml:space="preserve"> (10 часов)</t>
    </r>
  </si>
  <si>
    <r>
      <t xml:space="preserve">режим работы групп   </t>
    </r>
    <r>
      <rPr>
        <sz val="11"/>
        <color indexed="62"/>
        <rFont val="Times New Roman"/>
        <family val="1"/>
      </rPr>
      <t xml:space="preserve"> </t>
    </r>
    <r>
      <rPr>
        <b/>
        <sz val="11"/>
        <color indexed="62"/>
        <rFont val="Times New Roman"/>
        <family val="1"/>
      </rPr>
      <t>(10,5 часов)</t>
    </r>
  </si>
  <si>
    <r>
      <t xml:space="preserve">режим работы групп      </t>
    </r>
    <r>
      <rPr>
        <b/>
        <sz val="11"/>
        <color indexed="62"/>
        <rFont val="Times New Roman"/>
        <family val="1"/>
      </rPr>
      <t xml:space="preserve"> (12 часов)</t>
    </r>
  </si>
  <si>
    <t>Х</t>
  </si>
  <si>
    <t>МДОУ № 26 "Ветерок" ЯМР</t>
  </si>
  <si>
    <t xml:space="preserve">ИТОГО </t>
  </si>
  <si>
    <t>июль-декабрь 2023 (2 полугодие)</t>
  </si>
  <si>
    <t>июль, август 2023</t>
  </si>
  <si>
    <t>сентябрь, октябрь 2023</t>
  </si>
  <si>
    <t>ноябрь-декабрь 2023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</si>
</sst>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00"/>
    <numFmt numFmtId="182" formatCode="0.00000000"/>
    <numFmt numFmtId="183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Arial Cyr"/>
      <family val="0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51"/>
      <name val="Calibri"/>
      <family val="2"/>
    </font>
    <font>
      <sz val="12"/>
      <color indexed="51"/>
      <name val="Times New Roman"/>
      <family val="1"/>
    </font>
    <font>
      <sz val="14"/>
      <color indexed="8"/>
      <name val="Times New Roman"/>
      <family val="1"/>
    </font>
    <font>
      <b/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C000"/>
      <name val="Calibri"/>
      <family val="2"/>
    </font>
    <font>
      <sz val="12"/>
      <color rgb="FFFFC000"/>
      <name val="Times New Roman"/>
      <family val="1"/>
    </font>
    <font>
      <sz val="14"/>
      <color theme="1"/>
      <name val="Times New Roman"/>
      <family val="1"/>
    </font>
    <font>
      <b/>
      <sz val="11"/>
      <color rgb="FF3333CC"/>
      <name val="Times New Roman"/>
      <family val="1"/>
    </font>
    <font>
      <b/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7" fillId="33" borderId="11" xfId="0" applyFont="1" applyFill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vertical="top" wrapText="1"/>
    </xf>
    <xf numFmtId="0" fontId="48" fillId="0" borderId="0" xfId="0" applyFont="1" applyAlignment="1">
      <alignment/>
    </xf>
    <xf numFmtId="0" fontId="49" fillId="33" borderId="12" xfId="0" applyFont="1" applyFill="1" applyBorder="1" applyAlignment="1">
      <alignment horizontal="justify" vertical="top" wrapText="1"/>
    </xf>
    <xf numFmtId="0" fontId="47" fillId="0" borderId="13" xfId="0" applyFont="1" applyBorder="1" applyAlignment="1">
      <alignment horizontal="center" vertical="top" wrapText="1"/>
    </xf>
    <xf numFmtId="0" fontId="47" fillId="0" borderId="14" xfId="0" applyFont="1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1" fontId="46" fillId="0" borderId="11" xfId="0" applyNumberFormat="1" applyFont="1" applyBorder="1" applyAlignment="1">
      <alignment horizontal="center" vertical="top" wrapText="1"/>
    </xf>
    <xf numFmtId="1" fontId="47" fillId="0" borderId="11" xfId="0" applyNumberFormat="1" applyFont="1" applyBorder="1" applyAlignment="1">
      <alignment horizontal="center" vertical="top" wrapText="1"/>
    </xf>
    <xf numFmtId="1" fontId="46" fillId="33" borderId="11" xfId="0" applyNumberFormat="1" applyFont="1" applyFill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Fill="1" applyBorder="1" applyAlignment="1">
      <alignment horizontal="center" vertical="top" wrapText="1"/>
    </xf>
    <xf numFmtId="1" fontId="47" fillId="33" borderId="11" xfId="0" applyNumberFormat="1" applyFont="1" applyFill="1" applyBorder="1" applyAlignment="1">
      <alignment horizontal="center" vertical="top" wrapText="1"/>
    </xf>
    <xf numFmtId="1" fontId="49" fillId="33" borderId="17" xfId="0" applyNumberFormat="1" applyFont="1" applyFill="1" applyBorder="1" applyAlignment="1">
      <alignment horizontal="center" vertical="top" wrapText="1"/>
    </xf>
    <xf numFmtId="0" fontId="47" fillId="0" borderId="13" xfId="0" applyFont="1" applyBorder="1" applyAlignment="1">
      <alignment wrapText="1"/>
    </xf>
    <xf numFmtId="0" fontId="47" fillId="0" borderId="11" xfId="0" applyFont="1" applyBorder="1" applyAlignment="1">
      <alignment horizontal="left" vertical="top" wrapText="1"/>
    </xf>
    <xf numFmtId="1" fontId="47" fillId="0" borderId="11" xfId="0" applyNumberFormat="1" applyFont="1" applyBorder="1" applyAlignment="1">
      <alignment vertical="top" wrapText="1"/>
    </xf>
    <xf numFmtId="1" fontId="46" fillId="34" borderId="11" xfId="0" applyNumberFormat="1" applyFont="1" applyFill="1" applyBorder="1" applyAlignment="1">
      <alignment horizontal="center" vertical="top" wrapText="1"/>
    </xf>
    <xf numFmtId="1" fontId="47" fillId="34" borderId="11" xfId="0" applyNumberFormat="1" applyFont="1" applyFill="1" applyBorder="1" applyAlignment="1">
      <alignment horizontal="center" vertical="top" wrapText="1"/>
    </xf>
    <xf numFmtId="1" fontId="46" fillId="0" borderId="11" xfId="0" applyNumberFormat="1" applyFont="1" applyBorder="1" applyAlignment="1">
      <alignment vertical="top" wrapText="1"/>
    </xf>
    <xf numFmtId="1" fontId="53" fillId="0" borderId="18" xfId="0" applyNumberFormat="1" applyFont="1" applyBorder="1" applyAlignment="1">
      <alignment horizontal="center" vertical="top" wrapText="1"/>
    </xf>
    <xf numFmtId="1" fontId="53" fillId="0" borderId="17" xfId="0" applyNumberFormat="1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1" fontId="49" fillId="33" borderId="20" xfId="0" applyNumberFormat="1" applyFont="1" applyFill="1" applyBorder="1" applyAlignment="1">
      <alignment horizontal="center" vertical="top" wrapText="1"/>
    </xf>
    <xf numFmtId="1" fontId="49" fillId="34" borderId="21" xfId="0" applyNumberFormat="1" applyFont="1" applyFill="1" applyBorder="1" applyAlignment="1">
      <alignment horizontal="center" vertical="top" wrapText="1"/>
    </xf>
    <xf numFmtId="1" fontId="49" fillId="34" borderId="14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6" fillId="0" borderId="22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0" fontId="55" fillId="0" borderId="23" xfId="0" applyFont="1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5" fillId="0" borderId="24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2">
      <selection activeCell="K19" sqref="K19"/>
    </sheetView>
  </sheetViews>
  <sheetFormatPr defaultColWidth="9.140625" defaultRowHeight="15"/>
  <cols>
    <col min="2" max="2" width="12.8515625" style="0" customWidth="1"/>
    <col min="3" max="3" width="15.57421875" style="0" customWidth="1"/>
    <col min="4" max="6" width="12.140625" style="0" customWidth="1"/>
    <col min="7" max="8" width="12.421875" style="0" customWidth="1"/>
    <col min="9" max="9" width="13.140625" style="0" customWidth="1"/>
    <col min="10" max="10" width="13.57421875" style="0" customWidth="1"/>
    <col min="11" max="11" width="15.00390625" style="0" customWidth="1"/>
    <col min="12" max="12" width="16.7109375" style="0" customWidth="1"/>
  </cols>
  <sheetData>
    <row r="2" spans="2:8" ht="15">
      <c r="B2" s="1" t="s">
        <v>0</v>
      </c>
      <c r="D2" t="s">
        <v>27</v>
      </c>
      <c r="H2" s="36" t="s">
        <v>29</v>
      </c>
    </row>
    <row r="3" ht="15.75" thickBot="1"/>
    <row r="4" spans="2:12" ht="90.75" thickBot="1">
      <c r="B4" s="10" t="s">
        <v>1</v>
      </c>
      <c r="C4" s="11" t="s">
        <v>2</v>
      </c>
      <c r="D4" s="11" t="s">
        <v>23</v>
      </c>
      <c r="E4" s="11" t="s">
        <v>24</v>
      </c>
      <c r="F4" s="11" t="s">
        <v>25</v>
      </c>
      <c r="G4" s="11" t="s">
        <v>3</v>
      </c>
      <c r="H4" s="11" t="s">
        <v>4</v>
      </c>
      <c r="I4" s="11" t="s">
        <v>19</v>
      </c>
      <c r="J4" s="11" t="s">
        <v>5</v>
      </c>
      <c r="K4" s="12" t="s">
        <v>17</v>
      </c>
      <c r="L4" s="11" t="s">
        <v>18</v>
      </c>
    </row>
    <row r="5" spans="2:12" ht="15.75" thickBot="1">
      <c r="B5" s="2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  <c r="H5" s="3">
        <v>7</v>
      </c>
      <c r="I5" s="3">
        <v>8</v>
      </c>
      <c r="J5" s="3">
        <v>9</v>
      </c>
      <c r="K5" s="4">
        <v>10</v>
      </c>
      <c r="L5" s="3">
        <v>11</v>
      </c>
    </row>
    <row r="6" spans="2:12" ht="30.75" thickBot="1">
      <c r="B6" s="39" t="s">
        <v>30</v>
      </c>
      <c r="C6" s="23" t="s">
        <v>16</v>
      </c>
      <c r="D6" s="24"/>
      <c r="E6" s="24">
        <v>476</v>
      </c>
      <c r="F6" s="24"/>
      <c r="G6" s="16">
        <v>33</v>
      </c>
      <c r="H6" s="16">
        <v>44</v>
      </c>
      <c r="I6" s="16">
        <v>1452</v>
      </c>
      <c r="J6" s="16">
        <v>476</v>
      </c>
      <c r="K6" s="20">
        <f aca="true" t="shared" si="0" ref="K6:K17">(J6/I6)*100</f>
        <v>32.78236914600551</v>
      </c>
      <c r="L6" s="16">
        <f aca="true" t="shared" si="1" ref="L6:L18">J6/H6</f>
        <v>10.818181818181818</v>
      </c>
    </row>
    <row r="7" spans="2:12" ht="45.75" thickBot="1">
      <c r="B7" s="40"/>
      <c r="C7" s="5" t="s">
        <v>15</v>
      </c>
      <c r="D7" s="24"/>
      <c r="E7" s="24">
        <v>2093</v>
      </c>
      <c r="F7" s="24"/>
      <c r="G7" s="16">
        <v>88</v>
      </c>
      <c r="H7" s="16">
        <v>44</v>
      </c>
      <c r="I7" s="16">
        <v>3872</v>
      </c>
      <c r="J7" s="16">
        <v>2093</v>
      </c>
      <c r="K7" s="20">
        <f t="shared" si="0"/>
        <v>54.05475206611571</v>
      </c>
      <c r="L7" s="16">
        <f t="shared" si="1"/>
        <v>47.56818181818182</v>
      </c>
    </row>
    <row r="8" spans="2:12" ht="30.75" thickBot="1">
      <c r="B8" s="41"/>
      <c r="C8" s="22" t="s">
        <v>14</v>
      </c>
      <c r="D8" s="24"/>
      <c r="E8" s="24"/>
      <c r="F8" s="24"/>
      <c r="G8" s="16"/>
      <c r="H8" s="16"/>
      <c r="I8" s="16"/>
      <c r="J8" s="16"/>
      <c r="K8" s="20" t="e">
        <f t="shared" si="0"/>
        <v>#DIV/0!</v>
      </c>
      <c r="L8" s="16" t="e">
        <f t="shared" si="1"/>
        <v>#DIV/0!</v>
      </c>
    </row>
    <row r="9" spans="2:12" ht="15.75" thickBot="1">
      <c r="B9" s="30"/>
      <c r="C9" s="6" t="s">
        <v>6</v>
      </c>
      <c r="D9" s="17" t="s">
        <v>26</v>
      </c>
      <c r="E9" s="17" t="s">
        <v>26</v>
      </c>
      <c r="F9" s="17" t="s">
        <v>26</v>
      </c>
      <c r="G9" s="17">
        <f>SUM(G6:G8)</f>
        <v>121</v>
      </c>
      <c r="H9" s="25">
        <v>44</v>
      </c>
      <c r="I9" s="26">
        <v>5324</v>
      </c>
      <c r="J9" s="17">
        <f>SUM(J6,J7,J8)</f>
        <v>2569</v>
      </c>
      <c r="K9" s="20">
        <f t="shared" si="0"/>
        <v>48.25319308790383</v>
      </c>
      <c r="L9" s="17">
        <f t="shared" si="1"/>
        <v>58.38636363636363</v>
      </c>
    </row>
    <row r="10" spans="2:12" ht="30.75" thickBot="1">
      <c r="B10" s="39" t="s">
        <v>31</v>
      </c>
      <c r="C10" s="23" t="s">
        <v>16</v>
      </c>
      <c r="D10" s="24"/>
      <c r="E10" s="24">
        <v>616</v>
      </c>
      <c r="F10" s="24"/>
      <c r="G10" s="16">
        <v>27</v>
      </c>
      <c r="H10" s="16">
        <v>43</v>
      </c>
      <c r="I10" s="16">
        <v>1414</v>
      </c>
      <c r="J10" s="16">
        <v>616</v>
      </c>
      <c r="K10" s="20">
        <f t="shared" si="0"/>
        <v>43.56435643564357</v>
      </c>
      <c r="L10" s="16">
        <f t="shared" si="1"/>
        <v>14.325581395348838</v>
      </c>
    </row>
    <row r="11" spans="2:12" ht="45.75" thickBot="1">
      <c r="B11" s="42"/>
      <c r="C11" s="5" t="s">
        <v>15</v>
      </c>
      <c r="D11" s="24"/>
      <c r="E11" s="24">
        <v>2904</v>
      </c>
      <c r="F11" s="24"/>
      <c r="G11" s="16">
        <v>96</v>
      </c>
      <c r="H11" s="16">
        <v>43</v>
      </c>
      <c r="I11" s="16">
        <v>5244</v>
      </c>
      <c r="J11" s="16">
        <v>2904</v>
      </c>
      <c r="K11" s="20">
        <f t="shared" si="0"/>
        <v>55.37757437070938</v>
      </c>
      <c r="L11" s="16">
        <f t="shared" si="1"/>
        <v>67.53488372093024</v>
      </c>
    </row>
    <row r="12" spans="2:12" ht="30.75" thickBot="1">
      <c r="B12" s="43"/>
      <c r="C12" s="22" t="s">
        <v>14</v>
      </c>
      <c r="D12" s="24"/>
      <c r="E12" s="24"/>
      <c r="F12" s="24"/>
      <c r="G12" s="16"/>
      <c r="H12" s="16"/>
      <c r="I12" s="16"/>
      <c r="J12" s="16"/>
      <c r="K12" s="20" t="e">
        <f t="shared" si="0"/>
        <v>#DIV/0!</v>
      </c>
      <c r="L12" s="16" t="e">
        <f t="shared" si="1"/>
        <v>#DIV/0!</v>
      </c>
    </row>
    <row r="13" spans="2:12" ht="15.75" thickBot="1">
      <c r="B13" s="30"/>
      <c r="C13" s="6" t="s">
        <v>6</v>
      </c>
      <c r="D13" s="17" t="s">
        <v>26</v>
      </c>
      <c r="E13" s="17" t="s">
        <v>26</v>
      </c>
      <c r="F13" s="17" t="s">
        <v>26</v>
      </c>
      <c r="G13" s="17">
        <f>SUM(G10:G12)</f>
        <v>123</v>
      </c>
      <c r="H13" s="17">
        <v>43</v>
      </c>
      <c r="I13" s="26">
        <v>6658</v>
      </c>
      <c r="J13" s="17">
        <f>SUM(J10,J11,J12)</f>
        <v>3520</v>
      </c>
      <c r="K13" s="20">
        <f t="shared" si="0"/>
        <v>52.8687293481526</v>
      </c>
      <c r="L13" s="17">
        <f t="shared" si="1"/>
        <v>81.86046511627907</v>
      </c>
    </row>
    <row r="14" spans="2:12" ht="30.75" thickBot="1">
      <c r="B14" s="39" t="s">
        <v>32</v>
      </c>
      <c r="C14" s="23" t="s">
        <v>16</v>
      </c>
      <c r="D14" s="24"/>
      <c r="E14" s="24">
        <v>690</v>
      </c>
      <c r="F14" s="24"/>
      <c r="G14" s="16">
        <v>29</v>
      </c>
      <c r="H14" s="16">
        <v>42</v>
      </c>
      <c r="I14" s="16">
        <v>1218</v>
      </c>
      <c r="J14" s="16">
        <v>690</v>
      </c>
      <c r="K14" s="20">
        <f t="shared" si="0"/>
        <v>56.65024630541872</v>
      </c>
      <c r="L14" s="16">
        <f t="shared" si="1"/>
        <v>16.428571428571427</v>
      </c>
    </row>
    <row r="15" spans="2:12" ht="45.75" thickBot="1">
      <c r="B15" s="42"/>
      <c r="C15" s="5" t="s">
        <v>15</v>
      </c>
      <c r="D15" s="24"/>
      <c r="E15" s="24">
        <v>2927</v>
      </c>
      <c r="F15" s="24"/>
      <c r="G15" s="16">
        <v>97</v>
      </c>
      <c r="H15" s="16">
        <v>42</v>
      </c>
      <c r="I15" s="16">
        <v>4074</v>
      </c>
      <c r="J15" s="16">
        <v>2927</v>
      </c>
      <c r="K15" s="20">
        <f t="shared" si="0"/>
        <v>71.84585174275895</v>
      </c>
      <c r="L15" s="16">
        <f t="shared" si="1"/>
        <v>69.69047619047619</v>
      </c>
    </row>
    <row r="16" spans="2:12" ht="30.75" thickBot="1">
      <c r="B16" s="43"/>
      <c r="C16" s="22" t="s">
        <v>14</v>
      </c>
      <c r="D16" s="24"/>
      <c r="E16" s="24"/>
      <c r="F16" s="24"/>
      <c r="G16" s="16"/>
      <c r="H16" s="16"/>
      <c r="I16" s="16"/>
      <c r="J16" s="16"/>
      <c r="K16" s="20" t="e">
        <f t="shared" si="0"/>
        <v>#DIV/0!</v>
      </c>
      <c r="L16" s="16" t="e">
        <f t="shared" si="1"/>
        <v>#DIV/0!</v>
      </c>
    </row>
    <row r="17" spans="2:12" ht="15.75" thickBot="1">
      <c r="B17" s="7"/>
      <c r="C17" s="6" t="s">
        <v>6</v>
      </c>
      <c r="D17" s="17" t="s">
        <v>26</v>
      </c>
      <c r="E17" s="17" t="s">
        <v>26</v>
      </c>
      <c r="F17" s="17" t="s">
        <v>26</v>
      </c>
      <c r="G17" s="17">
        <f>SUM(G14:G16)</f>
        <v>126</v>
      </c>
      <c r="H17" s="17">
        <v>42</v>
      </c>
      <c r="I17" s="26">
        <v>5292</v>
      </c>
      <c r="J17" s="17">
        <f>SUM(J14,J15,J16)</f>
        <v>3617</v>
      </c>
      <c r="K17" s="20">
        <f t="shared" si="0"/>
        <v>68.34845049130763</v>
      </c>
      <c r="L17" s="17">
        <f t="shared" si="1"/>
        <v>86.11904761904762</v>
      </c>
    </row>
    <row r="18" spans="2:12" ht="18" customHeight="1" thickBot="1">
      <c r="B18" s="37" t="s">
        <v>28</v>
      </c>
      <c r="C18" s="38"/>
      <c r="D18" s="27"/>
      <c r="E18" s="27"/>
      <c r="F18" s="27"/>
      <c r="G18" s="15">
        <f>(G9+G13+G17)/3</f>
        <v>123.33333333333333</v>
      </c>
      <c r="H18" s="15">
        <f>H9+H13+H17</f>
        <v>129</v>
      </c>
      <c r="I18" s="15">
        <f>I9+I13+I17</f>
        <v>17274</v>
      </c>
      <c r="J18" s="15">
        <f>J9+J13+J17</f>
        <v>9706</v>
      </c>
      <c r="K18" s="20">
        <f>(J18/I18)*100</f>
        <v>56.18849137431978</v>
      </c>
      <c r="L18" s="16">
        <f t="shared" si="1"/>
        <v>75.24031007751938</v>
      </c>
    </row>
    <row r="20" spans="2:10" ht="15.75">
      <c r="B20" s="8" t="s">
        <v>7</v>
      </c>
      <c r="H20" s="8" t="str">
        <f>H2</f>
        <v>июль-декабрь 2023 (2 полугодие)</v>
      </c>
      <c r="J20" s="8" t="s">
        <v>13</v>
      </c>
    </row>
    <row r="21" ht="15.75" thickBot="1"/>
    <row r="22" spans="2:10" ht="96" thickBot="1" thickTop="1">
      <c r="B22" s="13" t="s">
        <v>1</v>
      </c>
      <c r="C22" s="14" t="s">
        <v>3</v>
      </c>
      <c r="D22" s="14" t="s">
        <v>22</v>
      </c>
      <c r="E22" s="14" t="s">
        <v>20</v>
      </c>
      <c r="F22" s="14" t="s">
        <v>21</v>
      </c>
      <c r="G22" s="14" t="s">
        <v>8</v>
      </c>
      <c r="H22" s="14" t="s">
        <v>9</v>
      </c>
      <c r="I22" s="14" t="s">
        <v>10</v>
      </c>
      <c r="J22" s="19" t="s">
        <v>12</v>
      </c>
    </row>
    <row r="23" spans="2:10" ht="29.25" thickBot="1">
      <c r="B23" s="31" t="str">
        <f>B6</f>
        <v>июль, август 2023</v>
      </c>
      <c r="C23" s="28">
        <f>G9</f>
        <v>121</v>
      </c>
      <c r="D23" s="28">
        <f>J9</f>
        <v>2569</v>
      </c>
      <c r="E23" s="28">
        <v>146</v>
      </c>
      <c r="F23" s="28">
        <v>2351</v>
      </c>
      <c r="G23" s="28">
        <f>K9</f>
        <v>48.25319308790383</v>
      </c>
      <c r="H23" s="28">
        <f>(E23/I9)*100</f>
        <v>2.7422990232907587</v>
      </c>
      <c r="I23" s="28">
        <v>49</v>
      </c>
      <c r="J23" s="18">
        <f>100-G23-H23-I23</f>
        <v>0.004507888805406424</v>
      </c>
    </row>
    <row r="24" spans="2:10" ht="43.5" thickBot="1">
      <c r="B24" s="31" t="str">
        <f>B10</f>
        <v>сентябрь, октябрь 2023</v>
      </c>
      <c r="C24" s="28">
        <f>G13</f>
        <v>123</v>
      </c>
      <c r="D24" s="28">
        <f>J13</f>
        <v>3520</v>
      </c>
      <c r="E24" s="28">
        <v>264</v>
      </c>
      <c r="F24" s="28">
        <v>1444</v>
      </c>
      <c r="G24" s="28">
        <f>K13</f>
        <v>52.8687293481526</v>
      </c>
      <c r="H24" s="28">
        <f>(E24/I13)*100</f>
        <v>3.9651547011114454</v>
      </c>
      <c r="I24" s="28">
        <v>43</v>
      </c>
      <c r="J24" s="18">
        <f>100-G24-H24-I24</f>
        <v>0.16611595073595709</v>
      </c>
    </row>
    <row r="25" spans="2:10" ht="43.5" thickBot="1">
      <c r="B25" s="32" t="str">
        <f>B14</f>
        <v>ноябрь-декабрь 2023</v>
      </c>
      <c r="C25" s="29">
        <f>G17</f>
        <v>126</v>
      </c>
      <c r="D25" s="29">
        <f>J17</f>
        <v>3617</v>
      </c>
      <c r="E25" s="29">
        <v>378</v>
      </c>
      <c r="F25" s="29">
        <v>1210</v>
      </c>
      <c r="G25" s="29">
        <f>K17</f>
        <v>68.34845049130763</v>
      </c>
      <c r="H25" s="28">
        <f>(E25/I17)*100</f>
        <v>7.142857142857142</v>
      </c>
      <c r="I25" s="28">
        <v>25</v>
      </c>
      <c r="J25" s="18">
        <f>100-G25-H25-I25</f>
        <v>-0.4913076341647731</v>
      </c>
    </row>
    <row r="26" spans="2:10" ht="38.25" customHeight="1" thickBot="1" thickTop="1">
      <c r="B26" s="9" t="s">
        <v>11</v>
      </c>
      <c r="C26" s="21">
        <f>SUM(C23:C25)/3</f>
        <v>123.33333333333333</v>
      </c>
      <c r="D26" s="21">
        <f>J18</f>
        <v>9706</v>
      </c>
      <c r="E26" s="21">
        <f>SUM(E23,E24,E25)</f>
        <v>788</v>
      </c>
      <c r="F26" s="21">
        <v>5005</v>
      </c>
      <c r="G26" s="33">
        <f>K18</f>
        <v>56.18849137431978</v>
      </c>
      <c r="H26" s="34">
        <f>(E26/I18)*100</f>
        <v>4.561769132800741</v>
      </c>
      <c r="I26" s="35">
        <v>39</v>
      </c>
      <c r="J26" s="18">
        <f>100-G26-H26-I26</f>
        <v>0.2497394928794776</v>
      </c>
    </row>
    <row r="27" ht="15.75" thickTop="1"/>
    <row r="28" ht="15">
      <c r="B28" s="1"/>
    </row>
  </sheetData>
  <sheetProtection/>
  <mergeCells count="4">
    <mergeCell ref="B18:C18"/>
    <mergeCell ref="B6:B8"/>
    <mergeCell ref="B10:B12"/>
    <mergeCell ref="B14:B16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zavyalova</dc:creator>
  <cp:keywords/>
  <dc:description/>
  <cp:lastModifiedBy>User</cp:lastModifiedBy>
  <cp:lastPrinted>2016-06-27T13:19:46Z</cp:lastPrinted>
  <dcterms:created xsi:type="dcterms:W3CDTF">2016-06-27T12:45:27Z</dcterms:created>
  <dcterms:modified xsi:type="dcterms:W3CDTF">2024-01-17T07:06:30Z</dcterms:modified>
  <cp:category/>
  <cp:version/>
  <cp:contentType/>
  <cp:contentStatus/>
</cp:coreProperties>
</file>